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60" windowWidth="9720" windowHeight="6780"/>
  </bookViews>
  <sheets>
    <sheet name="источ" sheetId="3" r:id="rId1"/>
  </sheets>
  <definedNames>
    <definedName name="_xlnm.Print_Area" localSheetId="0">источ!$A$1:$E$49</definedName>
  </definedNames>
  <calcPr calcId="145621"/>
</workbook>
</file>

<file path=xl/calcChain.xml><?xml version="1.0" encoding="utf-8"?>
<calcChain xmlns="http://schemas.openxmlformats.org/spreadsheetml/2006/main">
  <c r="C61" i="3" l="1"/>
  <c r="C57" i="3"/>
  <c r="C56" i="3"/>
  <c r="D86" i="3" l="1"/>
  <c r="E56" i="3" l="1"/>
  <c r="D56" i="3"/>
  <c r="C31" i="3"/>
  <c r="D98" i="3" l="1"/>
  <c r="D100" i="3" s="1"/>
  <c r="D81" i="3" l="1"/>
  <c r="C88" i="3" l="1"/>
  <c r="C103" i="3" l="1"/>
  <c r="E58" i="3" l="1"/>
  <c r="C60" i="3" l="1"/>
  <c r="C53" i="3" l="1"/>
  <c r="D60" i="3" l="1"/>
  <c r="E60" i="3"/>
  <c r="C62" i="3"/>
  <c r="C40" i="3" s="1"/>
  <c r="D53" i="3" l="1"/>
  <c r="E62" i="3"/>
  <c r="D62" i="3"/>
  <c r="D58" i="3"/>
  <c r="D36" i="3" s="1"/>
  <c r="E36" i="3"/>
  <c r="C58" i="3"/>
  <c r="E53" i="3"/>
  <c r="C36" i="3" l="1"/>
  <c r="C35" i="3" s="1"/>
  <c r="D22" i="3"/>
  <c r="E22" i="3"/>
  <c r="D24" i="3"/>
  <c r="E24" i="3"/>
  <c r="D28" i="3"/>
  <c r="E28" i="3"/>
  <c r="D30" i="3"/>
  <c r="D40" i="3" s="1"/>
  <c r="D39" i="3" s="1"/>
  <c r="D38" i="3" s="1"/>
  <c r="D37" i="3" s="1"/>
  <c r="E30" i="3"/>
  <c r="E40" i="3" s="1"/>
  <c r="E39" i="3" s="1"/>
  <c r="E38" i="3" s="1"/>
  <c r="E37" i="3" s="1"/>
  <c r="D35" i="3"/>
  <c r="D34" i="3" s="1"/>
  <c r="D33" i="3" s="1"/>
  <c r="E35" i="3"/>
  <c r="E34" i="3" s="1"/>
  <c r="E33" i="3" s="1"/>
  <c r="D43" i="3"/>
  <c r="D42" i="3" s="1"/>
  <c r="E43" i="3"/>
  <c r="E42" i="3" s="1"/>
  <c r="D47" i="3"/>
  <c r="D46" i="3" s="1"/>
  <c r="D45" i="3" s="1"/>
  <c r="E47" i="3"/>
  <c r="E46" i="3" s="1"/>
  <c r="E45" i="3" s="1"/>
  <c r="E41" i="3" l="1"/>
  <c r="D41" i="3"/>
  <c r="E21" i="3"/>
  <c r="E27" i="3"/>
  <c r="E26" i="3" s="1"/>
  <c r="D27" i="3"/>
  <c r="D26" i="3" s="1"/>
  <c r="D21" i="3"/>
  <c r="D32" i="3"/>
  <c r="E32" i="3"/>
  <c r="D49" i="3" l="1"/>
  <c r="D52" i="3" s="1"/>
  <c r="D54" i="3" s="1"/>
  <c r="E49" i="3"/>
  <c r="D51" i="3" l="1"/>
  <c r="E52" i="3"/>
  <c r="E54" i="3" s="1"/>
  <c r="E51" i="3"/>
  <c r="C30" i="3"/>
  <c r="C22" i="3" l="1"/>
  <c r="C43" i="3"/>
  <c r="C42" i="3" s="1"/>
  <c r="C39" i="3" l="1"/>
  <c r="C38" i="3" s="1"/>
  <c r="C37" i="3" s="1"/>
  <c r="C34" i="3"/>
  <c r="C33" i="3" s="1"/>
  <c r="C47" i="3"/>
  <c r="C46" i="3" s="1"/>
  <c r="C45" i="3" s="1"/>
  <c r="C41" i="3" s="1"/>
  <c r="C28" i="3"/>
  <c r="C24" i="3"/>
  <c r="C21" i="3" s="1"/>
  <c r="C32" i="3" l="1"/>
  <c r="C27" i="3"/>
  <c r="C26" i="3" s="1"/>
  <c r="C49" i="3" l="1"/>
  <c r="C51" i="3" s="1"/>
  <c r="C52" i="3" l="1"/>
  <c r="C54" i="3" s="1"/>
</calcChain>
</file>

<file path=xl/sharedStrings.xml><?xml version="1.0" encoding="utf-8"?>
<sst xmlns="http://schemas.openxmlformats.org/spreadsheetml/2006/main" count="124" uniqueCount="110">
  <si>
    <t>муниципального образования «Город Майкоп»</t>
  </si>
  <si>
    <t xml:space="preserve">Источники финансирования дефицита бюджета </t>
  </si>
  <si>
    <t>тыс. руб.</t>
  </si>
  <si>
    <t>Наименование показателя</t>
  </si>
  <si>
    <t>Код показателя</t>
  </si>
  <si>
    <t>Сумма</t>
  </si>
  <si>
    <t>Кредиты кредитных организаций в валюте Российской Федерации</t>
  </si>
  <si>
    <t>01 02 00 00 00 0000 000</t>
  </si>
  <si>
    <t>01 02 00 00 00 0000 700</t>
  </si>
  <si>
    <t>01 02 00 00 04 0000 710</t>
  </si>
  <si>
    <t>Погашение кредитов, предоставленных кредитными организациями   в валюте Российской Федерации</t>
  </si>
  <si>
    <t>01 02 00 00 00 0000 800</t>
  </si>
  <si>
    <t>01 02 00 00 04 0000 810</t>
  </si>
  <si>
    <t>Бюджетные кредиты от других бюджетов бюджетной системы Российской Федерации</t>
  </si>
  <si>
    <t>01 03 00 00 00  0000 000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</si>
  <si>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</si>
  <si>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</si>
  <si>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</si>
  <si>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</si>
  <si>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</si>
  <si>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</si>
  <si>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</si>
  <si>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</si>
  <si>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</si>
  <si>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</si>
  <si>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городских округов</t>
  </si>
  <si>
    <t>01 05 02 01 04 0000 510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</si>
  <si>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</si>
  <si>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</si>
  <si>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</si>
  <si>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</si>
  <si>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</si>
  <si>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</si>
  <si>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городских округов</t>
  </si>
  <si>
    <t>01 05 02 01 04 0000 610</t>
  </si>
  <si>
    <t>Иные источники внутреннего финансирования дефицитов бюджетов</t>
  </si>
  <si>
    <t>01 06 00 00 00 0000 000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</si>
  <si>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</si>
  <si>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</si>
  <si>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</si>
  <si>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01 06 01 00 00 0000 630</t>
  </si>
  <si>
    <t>Средства от продажи акций и иных форм участия в капитале, находящихся в собственности городских округов</t>
  </si>
  <si>
    <t>01 06 01 00 04 0000 630</t>
  </si>
  <si>
    <t>Бюджетные кредиты, предоставленные внутри страны в валюте Российской Федерации</t>
  </si>
  <si>
    <t>01 06 05 00 00 0000 000</t>
  </si>
  <si>
    <t>Возврат бюджетных кредитов, предоставленных  внутри страны в валюте Российской Федерации</t>
  </si>
  <si>
    <t>01 06 05 00 00 0000 600</t>
  </si>
  <si>
    <t>Возврат бюджетных кредитов, предоставленных  юридическим лицам из бюджетов городских округов в валюте Российской Федерации</t>
  </si>
  <si>
    <t>01 06 05 01 04 0000 640</t>
  </si>
  <si>
    <t xml:space="preserve">Источники внутреннего финансирования дефицитов бюджетов </t>
  </si>
  <si>
    <t>01 00 00 00 00 0000 000</t>
  </si>
  <si>
    <t xml:space="preserve">муниципального образования «Город Майкоп» </t>
  </si>
  <si>
    <t>к Решению Совета народных депутатов</t>
  </si>
  <si>
    <t>01 03 01 00 04  0000 810</t>
  </si>
  <si>
    <t>01 06 05 01 00 0000 600</t>
  </si>
  <si>
    <t>Возврат бюджетных кредитов, предоставленных  юридическим лицам в валюте Российской Федерации</t>
  </si>
  <si>
    <t>01 03 01 00 00  0000 700</t>
  </si>
  <si>
    <t>01 03 01 00 04  0000 710</t>
  </si>
  <si>
    <t>01 03 01 00 00  0000 800</t>
  </si>
  <si>
    <t>Бюджетные кредиты от других бюджетов бюджетной системы Российской Федерации  в валюте Российской Федерации</t>
  </si>
  <si>
    <t>01 03 01 00 00  0000 000</t>
  </si>
  <si>
    <t>возможные заимствования</t>
  </si>
  <si>
    <t>запланированы замствования</t>
  </si>
  <si>
    <t>доходы</t>
  </si>
  <si>
    <t xml:space="preserve">расходы </t>
  </si>
  <si>
    <t>Приложение № 5</t>
  </si>
  <si>
    <t>2025 год</t>
  </si>
  <si>
    <t>межб</t>
  </si>
  <si>
    <t>налог и неналог</t>
  </si>
  <si>
    <t>местные</t>
  </si>
  <si>
    <t>контроль</t>
  </si>
  <si>
    <t>отклонеие</t>
  </si>
  <si>
    <t>2026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</si>
  <si>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</si>
  <si>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</si>
  <si>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от кредитных организаций 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</si>
  <si>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</si>
  <si>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2027 год</t>
  </si>
  <si>
    <t>на 2025 год и на плановый период 2026 и 2027 годов</t>
  </si>
  <si>
    <t>от 25.12.2024  № 84-рс</t>
  </si>
  <si>
    <t>Остатки на начало года</t>
  </si>
  <si>
    <t>целевые</t>
  </si>
  <si>
    <t>руб.коп.</t>
  </si>
  <si>
    <t>увеличение дефицита бюджета  (уменьшение остатков на начало года)</t>
  </si>
  <si>
    <t>Всего</t>
  </si>
  <si>
    <t>ОСТАТОК МБ</t>
  </si>
  <si>
    <t>ОСТАТОК целевых</t>
  </si>
  <si>
    <t>ИТОГО за счет остатков</t>
  </si>
  <si>
    <t>собственные</t>
  </si>
  <si>
    <t>янваврь</t>
  </si>
  <si>
    <t xml:space="preserve">На выполнение работ капремонту (благоустройству) сквера, расположенного на площади Ленина </t>
  </si>
  <si>
    <t>февраль</t>
  </si>
  <si>
    <t>Дорожный фонд</t>
  </si>
  <si>
    <t xml:space="preserve">На увеличение стоимости контракта по проведению капремонта МБОУ  «СШ №2» </t>
  </si>
  <si>
    <t xml:space="preserve">На оплату контракта по монтажу системы оповещения и управления эвакуацией МКОУ
 «Школа для детей с ОВЗ»
</t>
  </si>
  <si>
    <t>апрель</t>
  </si>
  <si>
    <t>На капитальный ремонт, ремонт и содержание гидротехнических сооружений</t>
  </si>
  <si>
    <t>На содержание, строительство (реконструкцию), капитальный ремонт и ремонт улично-дорожной сети</t>
  </si>
  <si>
    <t>На содержание объектов инженерной инфраструктуры коммунального хозяйства</t>
  </si>
  <si>
    <t>На строительство объектов инженерной инфраструктуры коммунального хозяйства</t>
  </si>
  <si>
    <t xml:space="preserve">На реализацию проектов по развитию общественной территории МО, в том числе мероприятий по обустройству туристского центра города в соответствии с туристским кодом центра города </t>
  </si>
  <si>
    <t>На капремонт МКД (дворовые территории, проезды)</t>
  </si>
  <si>
    <t>Благоустройство общественных территорий МО</t>
  </si>
  <si>
    <t xml:space="preserve">На обновление подвижного состава наземного общественного транспорта на территории МО </t>
  </si>
  <si>
    <t xml:space="preserve">На обеспечение мероприятий по предоставлению дополнительных мер поддержки, направленных на предоставление гражданам - собственникам помещений </t>
  </si>
  <si>
    <t>май</t>
  </si>
  <si>
    <t>расходы на образование</t>
  </si>
  <si>
    <t>июль</t>
  </si>
  <si>
    <t xml:space="preserve">На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</t>
  </si>
  <si>
    <t xml:space="preserve">от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</si>
</sst>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_ ;[Red]\-#,##0.0\ "/>
  </numFmts>
  <fonts count="19" x14ac:knownFonts="1">
    <font>
      <sz val="10"/>
      <name val="Arial"/>
    </font>
    <font>
      <sz val="9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ill="1"/>
    <xf numFmtId="0" fontId="1" fillId="0" borderId="0" xfId="0" applyFont="1" applyFill="1"/>
    <xf numFmtId="2" fontId="0" fillId="0" borderId="0" xfId="0" applyNumberFormat="1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5" fillId="0" borderId="1" xfId="0" applyFont="1" applyFill="1" applyBorder="1" applyAlignment="1">
      <alignment wrapText="1"/>
    </xf>
    <xf numFmtId="0" fontId="9" fillId="0" borderId="0" xfId="0" applyFont="1" applyFill="1"/>
    <xf numFmtId="2" fontId="9" fillId="0" borderId="0" xfId="0" applyNumberFormat="1" applyFont="1" applyFill="1"/>
    <xf numFmtId="2" fontId="11" fillId="0" borderId="0" xfId="0" applyNumberFormat="1" applyFont="1" applyFill="1" applyAlignment="1">
      <alignment horizontal="right"/>
    </xf>
    <xf numFmtId="0" fontId="12" fillId="0" borderId="0" xfId="0" applyFont="1" applyFill="1"/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right" wrapText="1"/>
    </xf>
    <xf numFmtId="0" fontId="0" fillId="0" borderId="0" xfId="0" applyFill="1" applyAlignment="1"/>
    <xf numFmtId="0" fontId="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2" fontId="7" fillId="0" borderId="0" xfId="0" applyNumberFormat="1" applyFont="1" applyFill="1"/>
    <xf numFmtId="165" fontId="8" fillId="0" borderId="0" xfId="0" applyNumberFormat="1" applyFont="1" applyFill="1"/>
    <xf numFmtId="165" fontId="9" fillId="0" borderId="0" xfId="0" applyNumberFormat="1" applyFont="1" applyFill="1"/>
    <xf numFmtId="165" fontId="0" fillId="0" borderId="0" xfId="0" applyNumberFormat="1" applyFill="1"/>
    <xf numFmtId="165" fontId="13" fillId="0" borderId="0" xfId="0" applyNumberFormat="1" applyFont="1" applyFill="1"/>
    <xf numFmtId="2" fontId="14" fillId="0" borderId="0" xfId="0" applyNumberFormat="1" applyFont="1" applyFill="1" applyAlignment="1">
      <alignment horizontal="right"/>
    </xf>
    <xf numFmtId="0" fontId="14" fillId="0" borderId="0" xfId="0" applyFont="1" applyFill="1"/>
    <xf numFmtId="164" fontId="14" fillId="0" borderId="0" xfId="0" applyNumberFormat="1" applyFont="1" applyFill="1"/>
    <xf numFmtId="0" fontId="9" fillId="0" borderId="0" xfId="0" applyFont="1" applyFill="1" applyAlignment="1">
      <alignment horizontal="right"/>
    </xf>
    <xf numFmtId="166" fontId="6" fillId="0" borderId="0" xfId="0" applyNumberFormat="1" applyFont="1" applyFill="1"/>
    <xf numFmtId="0" fontId="1" fillId="0" borderId="0" xfId="0" applyFont="1" applyFill="1" applyAlignment="1">
      <alignment horizontal="left"/>
    </xf>
    <xf numFmtId="0" fontId="0" fillId="0" borderId="0" xfId="0" applyFill="1" applyBorder="1"/>
    <xf numFmtId="0" fontId="9" fillId="0" borderId="5" xfId="0" applyFont="1" applyFill="1" applyBorder="1"/>
    <xf numFmtId="2" fontId="11" fillId="0" borderId="6" xfId="0" applyNumberFormat="1" applyFont="1" applyFill="1" applyBorder="1" applyAlignment="1">
      <alignment horizontal="right"/>
    </xf>
    <xf numFmtId="0" fontId="9" fillId="0" borderId="6" xfId="0" applyFont="1" applyFill="1" applyBorder="1"/>
    <xf numFmtId="165" fontId="5" fillId="0" borderId="7" xfId="0" applyNumberFormat="1" applyFont="1" applyFill="1" applyBorder="1"/>
    <xf numFmtId="0" fontId="9" fillId="0" borderId="8" xfId="0" applyFont="1" applyFill="1" applyBorder="1"/>
    <xf numFmtId="0" fontId="9" fillId="0" borderId="0" xfId="0" applyFont="1" applyFill="1" applyBorder="1"/>
    <xf numFmtId="4" fontId="16" fillId="0" borderId="9" xfId="0" applyNumberFormat="1" applyFont="1" applyFill="1" applyBorder="1"/>
    <xf numFmtId="165" fontId="17" fillId="0" borderId="9" xfId="0" applyNumberFormat="1" applyFont="1" applyFill="1" applyBorder="1"/>
    <xf numFmtId="2" fontId="9" fillId="0" borderId="0" xfId="0" applyNumberFormat="1" applyFont="1" applyFill="1" applyBorder="1"/>
    <xf numFmtId="0" fontId="9" fillId="0" borderId="9" xfId="0" applyFont="1" applyFill="1" applyBorder="1" applyAlignment="1">
      <alignment horizontal="right"/>
    </xf>
    <xf numFmtId="2" fontId="10" fillId="0" borderId="2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top" wrapText="1"/>
    </xf>
    <xf numFmtId="4" fontId="9" fillId="0" borderId="11" xfId="0" applyNumberFormat="1" applyFont="1" applyFill="1" applyBorder="1" applyAlignment="1">
      <alignment vertical="center"/>
    </xf>
    <xf numFmtId="4" fontId="9" fillId="0" borderId="11" xfId="0" applyNumberFormat="1" applyFont="1" applyFill="1" applyBorder="1"/>
    <xf numFmtId="0" fontId="15" fillId="0" borderId="1" xfId="0" applyFont="1" applyFill="1" applyBorder="1" applyAlignment="1">
      <alignment wrapText="1"/>
    </xf>
    <xf numFmtId="2" fontId="17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wrapText="1"/>
    </xf>
    <xf numFmtId="4" fontId="15" fillId="0" borderId="11" xfId="0" applyNumberFormat="1" applyFont="1" applyFill="1" applyBorder="1"/>
    <xf numFmtId="0" fontId="9" fillId="0" borderId="10" xfId="0" applyFont="1" applyFill="1" applyBorder="1"/>
    <xf numFmtId="2" fontId="9" fillId="0" borderId="1" xfId="0" applyNumberFormat="1" applyFont="1" applyFill="1" applyBorder="1"/>
    <xf numFmtId="0" fontId="17" fillId="0" borderId="1" xfId="0" applyFont="1" applyFill="1" applyBorder="1"/>
    <xf numFmtId="4" fontId="17" fillId="0" borderId="11" xfId="0" applyNumberFormat="1" applyFont="1" applyFill="1" applyBorder="1"/>
    <xf numFmtId="0" fontId="9" fillId="0" borderId="9" xfId="0" applyFont="1" applyFill="1" applyBorder="1"/>
    <xf numFmtId="0" fontId="9" fillId="0" borderId="12" xfId="0" applyFont="1" applyFill="1" applyBorder="1"/>
    <xf numFmtId="4" fontId="18" fillId="0" borderId="14" xfId="0" applyNumberFormat="1" applyFont="1" applyFill="1" applyBorder="1"/>
    <xf numFmtId="2" fontId="10" fillId="0" borderId="1" xfId="0" applyNumberFormat="1" applyFont="1" applyFill="1" applyBorder="1" applyAlignment="1">
      <alignment horizontal="right" vertical="center"/>
    </xf>
    <xf numFmtId="0" fontId="18" fillId="0" borderId="13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  <xf numFmtId="0" fontId="7" fillId="0" borderId="0" xfId="0" applyFont="1" applyFill="1" applyAlignment="1"/>
    <xf numFmtId="164" fontId="0" fillId="0" borderId="0" xfId="0" applyNumberFormat="1" applyFill="1" applyAlignment="1"/>
    <xf numFmtId="2" fontId="10" fillId="0" borderId="4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2" fontId="10" fillId="0" borderId="4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18" fillId="0" borderId="13" xfId="0" applyFont="1" applyFill="1" applyBorder="1" applyAlignment="1">
      <alignment horizontal="right"/>
    </xf>
    <xf numFmtId="2" fontId="12" fillId="0" borderId="0" xfId="0" applyNumberFormat="1" applyFont="1" applyFill="1" applyAlignment="1">
      <alignment horizontal="right"/>
    </xf>
    <xf numFmtId="4" fontId="12" fillId="0" borderId="0" xfId="0" applyNumberFormat="1" applyFont="1" applyFill="1"/>
    <xf numFmtId="4" fontId="16" fillId="0" borderId="0" xfId="0" applyNumberFormat="1" applyFont="1" applyFill="1" applyBorder="1"/>
    <xf numFmtId="4" fontId="16" fillId="0" borderId="9" xfId="0" applyNumberFormat="1" applyFont="1" applyFill="1" applyBorder="1"/>
    <xf numFmtId="4" fontId="18" fillId="0" borderId="13" xfId="0" applyNumberFormat="1" applyFont="1" applyFill="1" applyBorder="1"/>
    <xf numFmtId="4" fontId="18" fillId="0" borderId="14" xfId="0" applyNumberFormat="1" applyFont="1" applyFill="1" applyBorder="1"/>
    <xf numFmtId="0" fontId="17" fillId="0" borderId="10" xfId="0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right"/>
    </xf>
    <xf numFmtId="2" fontId="10" fillId="0" borderId="4" xfId="0" applyNumberFormat="1" applyFont="1" applyFill="1" applyBorder="1" applyAlignment="1">
      <alignment horizontal="right"/>
    </xf>
    <xf numFmtId="2" fontId="10" fillId="0" borderId="2" xfId="0" applyNumberFormat="1" applyFont="1" applyFill="1" applyBorder="1" applyAlignment="1">
      <alignment horizontal="right" vertical="center"/>
    </xf>
    <xf numFmtId="2" fontId="10" fillId="0" borderId="3" xfId="0" applyNumberFormat="1" applyFont="1" applyFill="1" applyBorder="1" applyAlignment="1">
      <alignment horizontal="right" vertical="center"/>
    </xf>
    <xf numFmtId="2" fontId="10" fillId="0" borderId="4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tabSelected="1" zoomScale="80" zoomScaleNormal="80" workbookViewId="0">
      <selection activeCell="C119" sqref="C119"/>
    </sheetView>
  </sheetViews>
  <sheetFormatPr defaultRowHeight="12.75" x14ac:dyDescent="0.2"/>
  <cols>
    <col min="1" max="1" width="83.85546875" style="1" customWidth="1"/>
    <col min="2" max="2" width="31.5703125" style="3" customWidth="1"/>
    <col min="3" max="4" width="16" style="1" customWidth="1"/>
    <col min="5" max="5" width="16.42578125" style="1" customWidth="1"/>
    <col min="6" max="6" width="19.28515625" style="34" customWidth="1"/>
    <col min="7" max="7" width="18.140625" style="34" customWidth="1"/>
    <col min="8" max="8" width="19" style="1" customWidth="1"/>
    <col min="9" max="9" width="19.85546875" style="1" customWidth="1"/>
    <col min="10" max="10" width="12.7109375" style="1" customWidth="1"/>
    <col min="11" max="11" width="17.7109375" style="1" customWidth="1"/>
    <col min="12" max="16384" width="9.140625" style="1"/>
  </cols>
  <sheetData>
    <row r="1" spans="1:5" x14ac:dyDescent="0.2">
      <c r="B1" s="2"/>
      <c r="C1" s="2"/>
      <c r="D1" s="2"/>
    </row>
    <row r="2" spans="1:5" x14ac:dyDescent="0.2">
      <c r="B2" s="71" t="s">
        <v>65</v>
      </c>
      <c r="C2" s="71"/>
      <c r="D2" s="2"/>
    </row>
    <row r="3" spans="1:5" x14ac:dyDescent="0.2">
      <c r="B3" s="2" t="s">
        <v>52</v>
      </c>
      <c r="C3" s="2"/>
      <c r="D3" s="2"/>
    </row>
    <row r="4" spans="1:5" x14ac:dyDescent="0.2">
      <c r="B4" s="2" t="s">
        <v>0</v>
      </c>
      <c r="C4" s="2"/>
      <c r="D4" s="2"/>
    </row>
    <row r="5" spans="1:5" x14ac:dyDescent="0.2">
      <c r="B5" s="2" t="s">
        <v>109</v>
      </c>
      <c r="C5" s="2"/>
      <c r="D5" s="2"/>
    </row>
    <row r="6" spans="1:5" x14ac:dyDescent="0.2">
      <c r="B6" s="2"/>
      <c r="C6" s="2"/>
      <c r="D6" s="2"/>
    </row>
    <row r="7" spans="1:5" x14ac:dyDescent="0.2">
      <c r="B7" s="2"/>
      <c r="C7" s="2"/>
      <c r="D7" s="2"/>
    </row>
    <row r="8" spans="1:5" x14ac:dyDescent="0.2">
      <c r="B8" s="71" t="s">
        <v>65</v>
      </c>
      <c r="C8" s="71"/>
      <c r="D8" s="33"/>
    </row>
    <row r="9" spans="1:5" x14ac:dyDescent="0.2">
      <c r="B9" s="2" t="s">
        <v>52</v>
      </c>
      <c r="C9" s="2"/>
      <c r="D9" s="2"/>
    </row>
    <row r="10" spans="1:5" x14ac:dyDescent="0.2">
      <c r="B10" s="2" t="s">
        <v>0</v>
      </c>
      <c r="C10" s="2"/>
      <c r="D10" s="2"/>
    </row>
    <row r="11" spans="1:5" x14ac:dyDescent="0.2">
      <c r="B11" s="2" t="s">
        <v>79</v>
      </c>
      <c r="C11" s="2"/>
      <c r="D11" s="2"/>
    </row>
    <row r="12" spans="1:5" x14ac:dyDescent="0.2">
      <c r="B12" s="2"/>
      <c r="C12" s="2"/>
      <c r="D12" s="2"/>
    </row>
    <row r="14" spans="1:5" ht="9.75" customHeight="1" x14ac:dyDescent="0.2">
      <c r="B14" s="2"/>
      <c r="C14" s="2"/>
      <c r="D14" s="2"/>
    </row>
    <row r="15" spans="1:5" ht="21" customHeight="1" x14ac:dyDescent="0.3">
      <c r="A15" s="73" t="s">
        <v>1</v>
      </c>
      <c r="B15" s="73"/>
      <c r="C15" s="73"/>
      <c r="D15" s="73"/>
      <c r="E15" s="73"/>
    </row>
    <row r="16" spans="1:5" ht="18.75" x14ac:dyDescent="0.3">
      <c r="A16" s="73" t="s">
        <v>51</v>
      </c>
      <c r="B16" s="73"/>
      <c r="C16" s="73"/>
      <c r="D16" s="73"/>
      <c r="E16" s="73"/>
    </row>
    <row r="17" spans="1:9" ht="18.75" x14ac:dyDescent="0.3">
      <c r="A17" s="73" t="s">
        <v>78</v>
      </c>
      <c r="B17" s="73"/>
      <c r="C17" s="73"/>
      <c r="D17" s="73"/>
      <c r="E17" s="73"/>
    </row>
    <row r="18" spans="1:9" ht="15.75" x14ac:dyDescent="0.25">
      <c r="A18" s="4"/>
      <c r="C18" s="5"/>
      <c r="D18" s="5"/>
      <c r="E18" s="31" t="s">
        <v>2</v>
      </c>
    </row>
    <row r="19" spans="1:9" ht="18.75" x14ac:dyDescent="0.2">
      <c r="A19" s="75" t="s">
        <v>3</v>
      </c>
      <c r="B19" s="75" t="s">
        <v>4</v>
      </c>
      <c r="C19" s="75" t="s">
        <v>5</v>
      </c>
      <c r="D19" s="75"/>
      <c r="E19" s="75"/>
    </row>
    <row r="20" spans="1:9" ht="14.25" x14ac:dyDescent="0.2">
      <c r="A20" s="75"/>
      <c r="B20" s="75"/>
      <c r="C20" s="19" t="s">
        <v>66</v>
      </c>
      <c r="D20" s="19" t="s">
        <v>72</v>
      </c>
      <c r="E20" s="19" t="s">
        <v>77</v>
      </c>
      <c r="F20" s="72"/>
      <c r="G20" s="74"/>
      <c r="H20" s="72"/>
      <c r="I20" s="72"/>
    </row>
    <row r="21" spans="1:9" s="14" customFormat="1" ht="15.75" x14ac:dyDescent="0.25">
      <c r="A21" s="11" t="s">
        <v>6</v>
      </c>
      <c r="B21" s="12" t="s">
        <v>7</v>
      </c>
      <c r="C21" s="13">
        <f>C22+C24</f>
        <v>383705.2</v>
      </c>
      <c r="D21" s="13">
        <f t="shared" ref="D21:E21" si="0">D22+D24</f>
        <v>333687.8</v>
      </c>
      <c r="E21" s="13">
        <f t="shared" si="0"/>
        <v>181113.5</v>
      </c>
      <c r="F21" s="20"/>
      <c r="G21" s="20"/>
      <c r="H21" s="20"/>
      <c r="I21" s="20"/>
    </row>
    <row r="22" spans="1:9" s="14" customFormat="1" ht="18" customHeight="1" x14ac:dyDescent="0.25">
      <c r="A22" s="15" t="s">
        <v>73</v>
      </c>
      <c r="B22" s="12" t="s">
        <v>8</v>
      </c>
      <c r="C22" s="13">
        <f>C23</f>
        <v>383705.2</v>
      </c>
      <c r="D22" s="13">
        <f t="shared" ref="D22:E22" si="1">D23</f>
        <v>717393</v>
      </c>
      <c r="E22" s="13">
        <f t="shared" si="1"/>
        <v>898506.5</v>
      </c>
      <c r="F22" s="20"/>
      <c r="G22" s="20"/>
      <c r="H22" s="20"/>
      <c r="I22" s="20"/>
    </row>
    <row r="23" spans="1:9" s="14" customFormat="1" ht="36" customHeight="1" x14ac:dyDescent="0.25">
      <c r="A23" s="15" t="s">
        <v>74</v>
      </c>
      <c r="B23" s="12" t="s">
        <v>9</v>
      </c>
      <c r="C23" s="13">
        <v>383705.2</v>
      </c>
      <c r="D23" s="13">
        <v>717393</v>
      </c>
      <c r="E23" s="13">
        <v>898506.5</v>
      </c>
      <c r="F23" s="20"/>
      <c r="G23" s="20"/>
      <c r="H23" s="20"/>
      <c r="I23" s="20"/>
    </row>
    <row r="24" spans="1:9" s="14" customFormat="1" ht="32.25" customHeight="1" x14ac:dyDescent="0.25">
      <c r="A24" s="15" t="s">
        <v>10</v>
      </c>
      <c r="B24" s="12" t="s">
        <v>11</v>
      </c>
      <c r="C24" s="13">
        <f>C25</f>
        <v>0</v>
      </c>
      <c r="D24" s="13">
        <f t="shared" ref="D24:E24" si="2">D25</f>
        <v>-383705.2</v>
      </c>
      <c r="E24" s="13">
        <f t="shared" si="2"/>
        <v>-717393</v>
      </c>
      <c r="F24" s="20"/>
      <c r="G24" s="20"/>
      <c r="H24" s="20"/>
      <c r="I24" s="20"/>
    </row>
    <row r="25" spans="1:9" s="14" customFormat="1" ht="31.5" x14ac:dyDescent="0.25">
      <c r="A25" s="15" t="s">
        <v>75</v>
      </c>
      <c r="B25" s="12" t="s">
        <v>12</v>
      </c>
      <c r="C25" s="13">
        <v>0</v>
      </c>
      <c r="D25" s="13">
        <v>-383705.2</v>
      </c>
      <c r="E25" s="13">
        <v>-717393</v>
      </c>
      <c r="F25" s="21"/>
      <c r="G25" s="21"/>
      <c r="H25" s="20"/>
      <c r="I25" s="20"/>
    </row>
    <row r="26" spans="1:9" s="14" customFormat="1" ht="31.5" x14ac:dyDescent="0.25">
      <c r="A26" s="11" t="s">
        <v>13</v>
      </c>
      <c r="B26" s="12" t="s">
        <v>14</v>
      </c>
      <c r="C26" s="13">
        <f>C27</f>
        <v>-238309</v>
      </c>
      <c r="D26" s="13">
        <f t="shared" ref="D26:E26" si="3">D27</f>
        <v>-181113.5</v>
      </c>
      <c r="E26" s="13">
        <f t="shared" si="3"/>
        <v>-181113.5</v>
      </c>
      <c r="F26" s="20"/>
      <c r="G26" s="20"/>
      <c r="H26" s="20"/>
      <c r="I26" s="20"/>
    </row>
    <row r="27" spans="1:9" s="14" customFormat="1" ht="31.5" x14ac:dyDescent="0.25">
      <c r="A27" s="11" t="s">
        <v>59</v>
      </c>
      <c r="B27" s="12" t="s">
        <v>60</v>
      </c>
      <c r="C27" s="13">
        <f>C28+C30</f>
        <v>-238309</v>
      </c>
      <c r="D27" s="13">
        <f t="shared" ref="D27:E27" si="4">D28+D30</f>
        <v>-181113.5</v>
      </c>
      <c r="E27" s="13">
        <f t="shared" si="4"/>
        <v>-181113.5</v>
      </c>
      <c r="F27" s="20"/>
      <c r="G27" s="20"/>
      <c r="H27" s="20"/>
      <c r="I27" s="20"/>
    </row>
    <row r="28" spans="1:9" s="14" customFormat="1" ht="31.5" x14ac:dyDescent="0.25">
      <c r="A28" s="11" t="s">
        <v>15</v>
      </c>
      <c r="B28" s="12" t="s">
        <v>56</v>
      </c>
      <c r="C28" s="13">
        <f>C29</f>
        <v>242327</v>
      </c>
      <c r="D28" s="13">
        <f t="shared" ref="D28:E28" si="5">D29</f>
        <v>0</v>
      </c>
      <c r="E28" s="13">
        <f t="shared" si="5"/>
        <v>0</v>
      </c>
      <c r="F28" s="21"/>
      <c r="G28" s="21"/>
      <c r="H28" s="20"/>
      <c r="I28" s="20"/>
    </row>
    <row r="29" spans="1:9" s="14" customFormat="1" ht="31.5" x14ac:dyDescent="0.25">
      <c r="A29" s="11" t="s">
        <v>15</v>
      </c>
      <c r="B29" s="12" t="s">
        <v>57</v>
      </c>
      <c r="C29" s="13">
        <v>242327</v>
      </c>
      <c r="D29" s="13">
        <v>0</v>
      </c>
      <c r="E29" s="13">
        <v>0</v>
      </c>
      <c r="F29" s="21"/>
      <c r="G29" s="21"/>
      <c r="H29" s="20"/>
      <c r="I29" s="20"/>
    </row>
    <row r="30" spans="1:9" s="14" customFormat="1" ht="34.5" customHeight="1" x14ac:dyDescent="0.25">
      <c r="A30" s="11" t="s">
        <v>16</v>
      </c>
      <c r="B30" s="12" t="s">
        <v>58</v>
      </c>
      <c r="C30" s="13">
        <f>C31</f>
        <v>-480636</v>
      </c>
      <c r="D30" s="13">
        <f t="shared" ref="D30:E30" si="6">D31</f>
        <v>-181113.5</v>
      </c>
      <c r="E30" s="13">
        <f t="shared" si="6"/>
        <v>-181113.5</v>
      </c>
      <c r="F30" s="21"/>
      <c r="G30" s="21"/>
      <c r="H30" s="20"/>
      <c r="I30" s="20"/>
    </row>
    <row r="31" spans="1:9" s="14" customFormat="1" ht="32.25" customHeight="1" x14ac:dyDescent="0.25">
      <c r="A31" s="11" t="s">
        <v>76</v>
      </c>
      <c r="B31" s="12" t="s">
        <v>53</v>
      </c>
      <c r="C31" s="13">
        <f>-238309-242327</f>
        <v>-480636</v>
      </c>
      <c r="D31" s="13">
        <v>-181113.5</v>
      </c>
      <c r="E31" s="13">
        <v>-181113.5</v>
      </c>
      <c r="F31" s="21"/>
      <c r="G31" s="21"/>
      <c r="H31" s="22"/>
      <c r="I31" s="20"/>
    </row>
    <row r="32" spans="1:9" s="14" customFormat="1" ht="15.75" x14ac:dyDescent="0.25">
      <c r="A32" s="15" t="s">
        <v>17</v>
      </c>
      <c r="B32" s="12" t="s">
        <v>18</v>
      </c>
      <c r="C32" s="13">
        <f>C33+C37</f>
        <v>356356.29999999981</v>
      </c>
      <c r="D32" s="13">
        <f t="shared" ref="D32:E32" si="7">D33+D37</f>
        <v>0</v>
      </c>
      <c r="E32" s="13">
        <f t="shared" si="7"/>
        <v>0</v>
      </c>
      <c r="F32" s="21"/>
      <c r="G32" s="21"/>
      <c r="H32" s="20"/>
      <c r="I32" s="20"/>
    </row>
    <row r="33" spans="1:11" s="14" customFormat="1" ht="15.75" x14ac:dyDescent="0.25">
      <c r="A33" s="15" t="s">
        <v>19</v>
      </c>
      <c r="B33" s="12" t="s">
        <v>20</v>
      </c>
      <c r="C33" s="16">
        <f t="shared" ref="C33:E35" si="8">C34</f>
        <v>-7851687.2999999998</v>
      </c>
      <c r="D33" s="16">
        <f t="shared" si="8"/>
        <v>-6525186.2000000002</v>
      </c>
      <c r="E33" s="16">
        <f t="shared" si="8"/>
        <v>-7027789.4000000004</v>
      </c>
      <c r="F33" s="21"/>
      <c r="G33" s="21"/>
      <c r="H33" s="20"/>
      <c r="I33" s="20"/>
    </row>
    <row r="34" spans="1:11" s="14" customFormat="1" ht="15.75" x14ac:dyDescent="0.25">
      <c r="A34" s="15" t="s">
        <v>21</v>
      </c>
      <c r="B34" s="12" t="s">
        <v>22</v>
      </c>
      <c r="C34" s="16">
        <f t="shared" si="8"/>
        <v>-7851687.2999999998</v>
      </c>
      <c r="D34" s="16">
        <f t="shared" si="8"/>
        <v>-6525186.2000000002</v>
      </c>
      <c r="E34" s="16">
        <f t="shared" si="8"/>
        <v>-7027789.4000000004</v>
      </c>
      <c r="F34" s="68"/>
      <c r="G34" s="76"/>
      <c r="H34" s="76"/>
      <c r="I34" s="76"/>
      <c r="J34" s="64"/>
      <c r="K34" s="64"/>
    </row>
    <row r="35" spans="1:11" s="14" customFormat="1" ht="15.75" x14ac:dyDescent="0.25">
      <c r="A35" s="15" t="s">
        <v>23</v>
      </c>
      <c r="B35" s="12" t="s">
        <v>24</v>
      </c>
      <c r="C35" s="16">
        <f>C36</f>
        <v>-7851687.2999999998</v>
      </c>
      <c r="D35" s="16">
        <f t="shared" si="8"/>
        <v>-6525186.2000000002</v>
      </c>
      <c r="E35" s="16">
        <f t="shared" si="8"/>
        <v>-7027789.4000000004</v>
      </c>
      <c r="F35" s="21"/>
      <c r="G35" s="70"/>
      <c r="H35" s="70"/>
      <c r="I35" s="70"/>
      <c r="J35" s="65"/>
    </row>
    <row r="36" spans="1:11" s="14" customFormat="1" ht="16.5" customHeight="1" x14ac:dyDescent="0.25">
      <c r="A36" s="15" t="s">
        <v>25</v>
      </c>
      <c r="B36" s="12" t="s">
        <v>26</v>
      </c>
      <c r="C36" s="16">
        <f>-C58-C23-C44-C48-C29</f>
        <v>-7851687.2999999998</v>
      </c>
      <c r="D36" s="16">
        <f>-D58-D23-D44-D48</f>
        <v>-6525186.2000000002</v>
      </c>
      <c r="E36" s="16">
        <f>-E58-E23-E44-E48</f>
        <v>-7027789.4000000004</v>
      </c>
      <c r="F36" s="21"/>
      <c r="G36" s="68"/>
      <c r="H36" s="67"/>
      <c r="I36" s="20"/>
    </row>
    <row r="37" spans="1:11" s="14" customFormat="1" ht="15.75" x14ac:dyDescent="0.25">
      <c r="A37" s="15" t="s">
        <v>27</v>
      </c>
      <c r="B37" s="12" t="s">
        <v>28</v>
      </c>
      <c r="C37" s="13">
        <f t="shared" ref="C37:E38" si="9">C38</f>
        <v>8208043.5999999996</v>
      </c>
      <c r="D37" s="13">
        <f t="shared" si="9"/>
        <v>6525186.2000000002</v>
      </c>
      <c r="E37" s="13">
        <f t="shared" si="9"/>
        <v>7027789.4000000004</v>
      </c>
      <c r="F37" s="21"/>
      <c r="G37" s="21"/>
      <c r="H37" s="20"/>
      <c r="I37" s="20"/>
    </row>
    <row r="38" spans="1:11" s="14" customFormat="1" ht="15.75" x14ac:dyDescent="0.25">
      <c r="A38" s="15" t="s">
        <v>29</v>
      </c>
      <c r="B38" s="12" t="s">
        <v>30</v>
      </c>
      <c r="C38" s="13">
        <f t="shared" si="9"/>
        <v>8208043.5999999996</v>
      </c>
      <c r="D38" s="13">
        <f t="shared" si="9"/>
        <v>6525186.2000000002</v>
      </c>
      <c r="E38" s="13">
        <f t="shared" si="9"/>
        <v>7027789.4000000004</v>
      </c>
      <c r="F38" s="21"/>
      <c r="G38" s="21"/>
      <c r="H38" s="20"/>
      <c r="I38" s="20"/>
    </row>
    <row r="39" spans="1:11" s="14" customFormat="1" ht="15.75" x14ac:dyDescent="0.25">
      <c r="A39" s="15" t="s">
        <v>31</v>
      </c>
      <c r="B39" s="12" t="s">
        <v>32</v>
      </c>
      <c r="C39" s="13">
        <f>C40</f>
        <v>8208043.5999999996</v>
      </c>
      <c r="D39" s="13">
        <f>D40</f>
        <v>6525186.2000000002</v>
      </c>
      <c r="E39" s="13">
        <f>E40</f>
        <v>7027789.4000000004</v>
      </c>
      <c r="F39" s="21"/>
      <c r="G39" s="70"/>
      <c r="H39" s="20"/>
      <c r="I39" s="20"/>
    </row>
    <row r="40" spans="1:11" s="14" customFormat="1" ht="19.5" customHeight="1" x14ac:dyDescent="0.25">
      <c r="A40" s="15" t="s">
        <v>33</v>
      </c>
      <c r="B40" s="12" t="s">
        <v>34</v>
      </c>
      <c r="C40" s="13">
        <f>C62-C25-C30</f>
        <v>8208043.5999999996</v>
      </c>
      <c r="D40" s="13">
        <f>D62-D25-D30</f>
        <v>6525186.2000000002</v>
      </c>
      <c r="E40" s="13">
        <f>E62-E25-E30</f>
        <v>7027789.4000000004</v>
      </c>
      <c r="F40" s="62"/>
      <c r="G40" s="21"/>
      <c r="H40" s="20"/>
      <c r="I40" s="20"/>
    </row>
    <row r="41" spans="1:11" s="14" customFormat="1" ht="16.5" hidden="1" customHeight="1" x14ac:dyDescent="0.25">
      <c r="A41" s="15" t="s">
        <v>35</v>
      </c>
      <c r="B41" s="12" t="s">
        <v>36</v>
      </c>
      <c r="C41" s="13">
        <f>C45+C42</f>
        <v>0</v>
      </c>
      <c r="D41" s="13">
        <f>D45+D42</f>
        <v>0</v>
      </c>
      <c r="E41" s="13">
        <f>E45+E42</f>
        <v>0</v>
      </c>
      <c r="F41" s="20"/>
      <c r="G41" s="20"/>
      <c r="H41" s="20"/>
      <c r="I41" s="20"/>
    </row>
    <row r="42" spans="1:11" s="14" customFormat="1" ht="31.5" hidden="1" x14ac:dyDescent="0.25">
      <c r="A42" s="15" t="s">
        <v>37</v>
      </c>
      <c r="B42" s="12" t="s">
        <v>38</v>
      </c>
      <c r="C42" s="13">
        <f>C43</f>
        <v>0</v>
      </c>
      <c r="D42" s="13">
        <f t="shared" ref="D42:E43" si="10">D43</f>
        <v>0</v>
      </c>
      <c r="E42" s="13">
        <f t="shared" si="10"/>
        <v>0</v>
      </c>
      <c r="F42" s="20"/>
      <c r="G42" s="20"/>
    </row>
    <row r="43" spans="1:11" s="14" customFormat="1" ht="31.5" hidden="1" x14ac:dyDescent="0.25">
      <c r="A43" s="6" t="s">
        <v>39</v>
      </c>
      <c r="B43" s="12" t="s">
        <v>40</v>
      </c>
      <c r="C43" s="13">
        <f>C44</f>
        <v>0</v>
      </c>
      <c r="D43" s="13">
        <f t="shared" si="10"/>
        <v>0</v>
      </c>
      <c r="E43" s="13">
        <f t="shared" si="10"/>
        <v>0</v>
      </c>
      <c r="F43" s="20"/>
      <c r="G43" s="20"/>
    </row>
    <row r="44" spans="1:11" s="14" customFormat="1" ht="33.75" hidden="1" customHeight="1" x14ac:dyDescent="0.25">
      <c r="A44" s="15" t="s">
        <v>41</v>
      </c>
      <c r="B44" s="12" t="s">
        <v>42</v>
      </c>
      <c r="C44" s="13"/>
      <c r="D44" s="13"/>
      <c r="E44" s="13"/>
      <c r="F44" s="20"/>
      <c r="G44" s="20"/>
    </row>
    <row r="45" spans="1:11" s="14" customFormat="1" ht="31.5" hidden="1" x14ac:dyDescent="0.25">
      <c r="A45" s="15" t="s">
        <v>43</v>
      </c>
      <c r="B45" s="12" t="s">
        <v>44</v>
      </c>
      <c r="C45" s="17">
        <f t="shared" ref="C45:E47" si="11">C46</f>
        <v>0</v>
      </c>
      <c r="D45" s="17">
        <f t="shared" si="11"/>
        <v>0</v>
      </c>
      <c r="E45" s="17">
        <f t="shared" si="11"/>
        <v>0</v>
      </c>
      <c r="F45" s="20"/>
      <c r="G45" s="20"/>
    </row>
    <row r="46" spans="1:11" s="14" customFormat="1" ht="31.5" hidden="1" x14ac:dyDescent="0.25">
      <c r="A46" s="15" t="s">
        <v>45</v>
      </c>
      <c r="B46" s="12" t="s">
        <v>46</v>
      </c>
      <c r="C46" s="17">
        <f t="shared" si="11"/>
        <v>0</v>
      </c>
      <c r="D46" s="17">
        <f t="shared" si="11"/>
        <v>0</v>
      </c>
      <c r="E46" s="17">
        <f t="shared" si="11"/>
        <v>0</v>
      </c>
      <c r="F46" s="20"/>
      <c r="G46" s="20"/>
    </row>
    <row r="47" spans="1:11" s="14" customFormat="1" ht="31.5" hidden="1" x14ac:dyDescent="0.25">
      <c r="A47" s="15" t="s">
        <v>55</v>
      </c>
      <c r="B47" s="12" t="s">
        <v>54</v>
      </c>
      <c r="C47" s="17">
        <f t="shared" si="11"/>
        <v>0</v>
      </c>
      <c r="D47" s="17">
        <f t="shared" si="11"/>
        <v>0</v>
      </c>
      <c r="E47" s="17">
        <f t="shared" si="11"/>
        <v>0</v>
      </c>
      <c r="F47" s="20"/>
      <c r="G47" s="20"/>
    </row>
    <row r="48" spans="1:11" s="14" customFormat="1" ht="31.5" hidden="1" x14ac:dyDescent="0.25">
      <c r="A48" s="15" t="s">
        <v>47</v>
      </c>
      <c r="B48" s="12" t="s">
        <v>48</v>
      </c>
      <c r="C48" s="17"/>
      <c r="D48" s="17"/>
      <c r="E48" s="17"/>
      <c r="F48" s="20"/>
      <c r="G48" s="20"/>
    </row>
    <row r="49" spans="1:7" s="14" customFormat="1" ht="15.75" x14ac:dyDescent="0.25">
      <c r="A49" s="18" t="s">
        <v>49</v>
      </c>
      <c r="B49" s="12" t="s">
        <v>50</v>
      </c>
      <c r="C49" s="13">
        <f>C21+C26+C32+C41</f>
        <v>501752.49999999983</v>
      </c>
      <c r="D49" s="13">
        <f>D21+D26+D32+D41</f>
        <v>152574.29999999999</v>
      </c>
      <c r="E49" s="13">
        <f>E21+E26+E32+E41</f>
        <v>0</v>
      </c>
      <c r="F49" s="20"/>
      <c r="G49" s="20"/>
    </row>
    <row r="50" spans="1:7" hidden="1" x14ac:dyDescent="0.2">
      <c r="B50" s="28" t="s">
        <v>70</v>
      </c>
      <c r="C50" s="29">
        <v>501752.5</v>
      </c>
      <c r="D50" s="29">
        <v>152574.29999999999</v>
      </c>
      <c r="E50" s="30">
        <v>0</v>
      </c>
    </row>
    <row r="51" spans="1:7" hidden="1" x14ac:dyDescent="0.2">
      <c r="B51" s="28" t="s">
        <v>71</v>
      </c>
      <c r="C51" s="30">
        <f>C50-C49</f>
        <v>0</v>
      </c>
      <c r="D51" s="30">
        <f t="shared" ref="D51:E51" si="12">D50-D49</f>
        <v>0</v>
      </c>
      <c r="E51" s="30">
        <f t="shared" si="12"/>
        <v>0</v>
      </c>
    </row>
    <row r="52" spans="1:7" ht="18" hidden="1" x14ac:dyDescent="0.25">
      <c r="B52" s="23" t="s">
        <v>61</v>
      </c>
      <c r="C52" s="24">
        <f>-C31+(-C25)+C49</f>
        <v>982388.49999999977</v>
      </c>
      <c r="D52" s="24">
        <f>-D31+(-D25)+D49</f>
        <v>717393</v>
      </c>
      <c r="E52" s="24">
        <f>-E31+(-E25)+E49</f>
        <v>898506.5</v>
      </c>
    </row>
    <row r="53" spans="1:7" ht="18" hidden="1" x14ac:dyDescent="0.25">
      <c r="B53" s="23" t="s">
        <v>62</v>
      </c>
      <c r="C53" s="24">
        <f>C23+C29</f>
        <v>626032.19999999995</v>
      </c>
      <c r="D53" s="24">
        <f>D23+D29</f>
        <v>717393</v>
      </c>
      <c r="E53" s="24">
        <f>E23+E29</f>
        <v>898506.5</v>
      </c>
    </row>
    <row r="54" spans="1:7" ht="15" hidden="1" x14ac:dyDescent="0.2">
      <c r="C54" s="32">
        <f>C52-C53</f>
        <v>356356.29999999981</v>
      </c>
      <c r="D54" s="32">
        <f>D52-D53</f>
        <v>0</v>
      </c>
      <c r="E54" s="32">
        <f>E52-E53</f>
        <v>0</v>
      </c>
    </row>
    <row r="55" spans="1:7" hidden="1" x14ac:dyDescent="0.2">
      <c r="A55" s="7"/>
      <c r="B55" s="8"/>
      <c r="C55" s="7"/>
      <c r="D55" s="7"/>
    </row>
    <row r="56" spans="1:7" ht="18.75" hidden="1" x14ac:dyDescent="0.3">
      <c r="A56" s="7"/>
      <c r="B56" s="9" t="s">
        <v>63</v>
      </c>
      <c r="C56" s="25">
        <f>3386936+53317+581471.1+10000</f>
        <v>4031724.1</v>
      </c>
      <c r="D56" s="25">
        <f>2997251.6-240945.3</f>
        <v>2756306.3000000003</v>
      </c>
      <c r="E56" s="26">
        <f>3973653.1-1113180.9</f>
        <v>2860472.2</v>
      </c>
      <c r="F56" s="34" t="s">
        <v>67</v>
      </c>
    </row>
    <row r="57" spans="1:7" ht="17.25" hidden="1" customHeight="1" x14ac:dyDescent="0.2">
      <c r="A57" s="7"/>
      <c r="B57" s="8"/>
      <c r="C57" s="25">
        <f>2907923.5+19803.5+50500+128504+27200+60000</f>
        <v>3193931</v>
      </c>
      <c r="D57" s="25">
        <v>3051486.9</v>
      </c>
      <c r="E57" s="26">
        <v>3268810.7</v>
      </c>
      <c r="F57" s="34" t="s">
        <v>68</v>
      </c>
    </row>
    <row r="58" spans="1:7" hidden="1" x14ac:dyDescent="0.2">
      <c r="C58" s="27">
        <f>SUM(C56:C57)</f>
        <v>7225655.0999999996</v>
      </c>
      <c r="D58" s="27">
        <f t="shared" ref="D58" si="13">SUM(D56:D57)</f>
        <v>5807793.2000000002</v>
      </c>
      <c r="E58" s="27">
        <f>SUM(E56:E57)</f>
        <v>6129282.9000000004</v>
      </c>
    </row>
    <row r="59" spans="1:7" ht="18" hidden="1" x14ac:dyDescent="0.25">
      <c r="C59" s="10"/>
      <c r="D59" s="10"/>
    </row>
    <row r="60" spans="1:7" ht="18.75" hidden="1" x14ac:dyDescent="0.3">
      <c r="B60" s="9" t="s">
        <v>64</v>
      </c>
      <c r="C60" s="25">
        <f>C56</f>
        <v>4031724.1</v>
      </c>
      <c r="D60" s="25">
        <f t="shared" ref="D60:E60" si="14">D56</f>
        <v>2756306.3000000003</v>
      </c>
      <c r="E60" s="25">
        <f t="shared" si="14"/>
        <v>2860472.2</v>
      </c>
      <c r="F60" s="34" t="s">
        <v>67</v>
      </c>
    </row>
    <row r="61" spans="1:7" hidden="1" x14ac:dyDescent="0.2">
      <c r="C61" s="25">
        <f>3053319.7+205000+206.5+10135.4+19803.5+42510.2+62965.3+50500+128504+538.9+35000+27200+60000</f>
        <v>3695683.5</v>
      </c>
      <c r="D61" s="25">
        <v>3204061.2</v>
      </c>
      <c r="E61" s="26">
        <v>3268810.7</v>
      </c>
      <c r="F61" s="34" t="s">
        <v>69</v>
      </c>
    </row>
    <row r="62" spans="1:7" hidden="1" x14ac:dyDescent="0.2">
      <c r="C62" s="27">
        <f>SUM(C60:C61)</f>
        <v>7727407.5999999996</v>
      </c>
      <c r="D62" s="27">
        <f t="shared" ref="D62" si="15">SUM(D60:D61)</f>
        <v>5960367.5</v>
      </c>
      <c r="E62" s="27">
        <f t="shared" ref="E62" si="16">SUM(E60:E61)</f>
        <v>6129282.9000000004</v>
      </c>
    </row>
    <row r="63" spans="1:7" hidden="1" x14ac:dyDescent="0.2"/>
    <row r="64" spans="1:7" hidden="1" x14ac:dyDescent="0.2"/>
    <row r="65" spans="1:4" hidden="1" x14ac:dyDescent="0.2"/>
    <row r="66" spans="1:4" ht="13.5" hidden="1" thickBot="1" x14ac:dyDescent="0.25"/>
    <row r="67" spans="1:4" ht="18.75" hidden="1" x14ac:dyDescent="0.3">
      <c r="A67" s="35"/>
      <c r="B67" s="36" t="s">
        <v>80</v>
      </c>
      <c r="C67" s="37"/>
      <c r="D67" s="38"/>
    </row>
    <row r="68" spans="1:4" ht="12.75" hidden="1" customHeight="1" x14ac:dyDescent="0.25">
      <c r="A68" s="39"/>
      <c r="B68" s="40" t="s">
        <v>88</v>
      </c>
      <c r="C68" s="80">
        <v>304603513.41000003</v>
      </c>
      <c r="D68" s="81"/>
    </row>
    <row r="69" spans="1:4" hidden="1" x14ac:dyDescent="0.2">
      <c r="A69" s="39"/>
      <c r="B69" s="40"/>
      <c r="C69" s="40"/>
      <c r="D69" s="42"/>
    </row>
    <row r="70" spans="1:4" hidden="1" x14ac:dyDescent="0.2">
      <c r="A70" s="39"/>
      <c r="B70" s="43"/>
      <c r="C70" s="40"/>
      <c r="D70" s="44" t="s">
        <v>82</v>
      </c>
    </row>
    <row r="71" spans="1:4" ht="108.75" hidden="1" customHeight="1" x14ac:dyDescent="0.2">
      <c r="A71" s="84" t="s">
        <v>83</v>
      </c>
      <c r="B71" s="45" t="s">
        <v>89</v>
      </c>
      <c r="C71" s="46" t="s">
        <v>90</v>
      </c>
      <c r="D71" s="47">
        <v>205000000</v>
      </c>
    </row>
    <row r="72" spans="1:4" ht="22.5" hidden="1" customHeight="1" x14ac:dyDescent="0.25">
      <c r="A72" s="84"/>
      <c r="B72" s="85" t="s">
        <v>91</v>
      </c>
      <c r="C72" s="49" t="s">
        <v>92</v>
      </c>
      <c r="D72" s="48">
        <v>206516.54</v>
      </c>
    </row>
    <row r="73" spans="1:4" ht="36" hidden="1" customHeight="1" x14ac:dyDescent="0.25">
      <c r="A73" s="84"/>
      <c r="B73" s="86"/>
      <c r="C73" s="63" t="s">
        <v>93</v>
      </c>
      <c r="D73" s="52">
        <v>10135405.9</v>
      </c>
    </row>
    <row r="74" spans="1:4" ht="20.25" hidden="1" customHeight="1" x14ac:dyDescent="0.25">
      <c r="A74" s="84"/>
      <c r="B74" s="87" t="s">
        <v>95</v>
      </c>
      <c r="C74" s="63" t="s">
        <v>94</v>
      </c>
      <c r="D74" s="52">
        <v>52723</v>
      </c>
    </row>
    <row r="75" spans="1:4" ht="37.5" hidden="1" customHeight="1" x14ac:dyDescent="0.25">
      <c r="A75" s="84"/>
      <c r="B75" s="88"/>
      <c r="C75" s="63" t="s">
        <v>96</v>
      </c>
      <c r="D75" s="52">
        <v>1200000</v>
      </c>
    </row>
    <row r="76" spans="1:4" ht="40.5" hidden="1" customHeight="1" x14ac:dyDescent="0.25">
      <c r="A76" s="84"/>
      <c r="B76" s="88"/>
      <c r="C76" s="63" t="s">
        <v>97</v>
      </c>
      <c r="D76" s="52">
        <v>354924.18</v>
      </c>
    </row>
    <row r="77" spans="1:4" ht="35.25" hidden="1" customHeight="1" x14ac:dyDescent="0.25">
      <c r="A77" s="84"/>
      <c r="B77" s="88"/>
      <c r="C77" s="63" t="s">
        <v>98</v>
      </c>
      <c r="D77" s="52">
        <v>130265.25</v>
      </c>
    </row>
    <row r="78" spans="1:4" ht="30" hidden="1" customHeight="1" x14ac:dyDescent="0.25">
      <c r="A78" s="84"/>
      <c r="B78" s="88"/>
      <c r="C78" s="63" t="s">
        <v>99</v>
      </c>
      <c r="D78" s="52">
        <v>3300000</v>
      </c>
    </row>
    <row r="79" spans="1:4" ht="48" hidden="1" customHeight="1" x14ac:dyDescent="0.25">
      <c r="A79" s="84"/>
      <c r="B79" s="88"/>
      <c r="C79" s="63" t="s">
        <v>100</v>
      </c>
      <c r="D79" s="52">
        <v>3965000</v>
      </c>
    </row>
    <row r="80" spans="1:4" ht="33.75" hidden="1" customHeight="1" x14ac:dyDescent="0.25">
      <c r="A80" s="84"/>
      <c r="B80" s="88"/>
      <c r="C80" s="63" t="s">
        <v>101</v>
      </c>
      <c r="D80" s="52">
        <v>38174.480000000003</v>
      </c>
    </row>
    <row r="81" spans="1:4" ht="30.75" hidden="1" customHeight="1" x14ac:dyDescent="0.25">
      <c r="A81" s="84"/>
      <c r="B81" s="88"/>
      <c r="C81" s="63" t="s">
        <v>102</v>
      </c>
      <c r="D81" s="52">
        <f>713215.6+42033.6</f>
        <v>755249.2</v>
      </c>
    </row>
    <row r="82" spans="1:4" ht="60" hidden="1" customHeight="1" x14ac:dyDescent="0.25">
      <c r="A82" s="84"/>
      <c r="B82" s="89"/>
      <c r="C82" s="63" t="s">
        <v>103</v>
      </c>
      <c r="D82" s="52">
        <v>527775</v>
      </c>
    </row>
    <row r="83" spans="1:4" ht="26.25" hidden="1" x14ac:dyDescent="0.25">
      <c r="A83" s="84"/>
      <c r="B83" s="66" t="s">
        <v>105</v>
      </c>
      <c r="C83" s="63" t="s">
        <v>106</v>
      </c>
      <c r="D83" s="52">
        <v>42510200</v>
      </c>
    </row>
    <row r="84" spans="1:4" ht="26.25" hidden="1" x14ac:dyDescent="0.25">
      <c r="A84" s="84"/>
      <c r="B84" s="69" t="s">
        <v>107</v>
      </c>
      <c r="C84" s="63" t="s">
        <v>106</v>
      </c>
      <c r="D84" s="52">
        <v>35000000</v>
      </c>
    </row>
    <row r="85" spans="1:4" ht="12.75" hidden="1" customHeight="1" x14ac:dyDescent="0.2">
      <c r="A85" s="84"/>
      <c r="B85" s="50"/>
      <c r="C85" s="51"/>
      <c r="D85" s="48"/>
    </row>
    <row r="86" spans="1:4" ht="12.75" hidden="1" customHeight="1" x14ac:dyDescent="0.2">
      <c r="A86" s="53"/>
      <c r="B86" s="54"/>
      <c r="C86" s="55" t="s">
        <v>84</v>
      </c>
      <c r="D86" s="56">
        <f>SUM(D71:D85)</f>
        <v>303176233.54999995</v>
      </c>
    </row>
    <row r="87" spans="1:4" ht="12.75" hidden="1" customHeight="1" x14ac:dyDescent="0.2">
      <c r="A87" s="39"/>
      <c r="B87" s="43"/>
      <c r="C87" s="40"/>
      <c r="D87" s="57"/>
    </row>
    <row r="88" spans="1:4" ht="16.5" hidden="1" thickBot="1" x14ac:dyDescent="0.3">
      <c r="A88" s="58"/>
      <c r="B88" s="61" t="s">
        <v>85</v>
      </c>
      <c r="C88" s="82">
        <f>C68-D86</f>
        <v>1427279.8600000739</v>
      </c>
      <c r="D88" s="83"/>
    </row>
    <row r="89" spans="1:4" ht="13.5" hidden="1" customHeight="1" thickBot="1" x14ac:dyDescent="0.25"/>
    <row r="90" spans="1:4" ht="18.75" hidden="1" x14ac:dyDescent="0.3">
      <c r="A90" s="35"/>
      <c r="B90" s="36" t="s">
        <v>80</v>
      </c>
      <c r="C90" s="37"/>
      <c r="D90" s="38"/>
    </row>
    <row r="91" spans="1:4" ht="15.75" hidden="1" x14ac:dyDescent="0.25">
      <c r="A91" s="39"/>
      <c r="B91" s="40"/>
      <c r="C91" s="40" t="s">
        <v>81</v>
      </c>
      <c r="D91" s="41">
        <v>85260303.650000006</v>
      </c>
    </row>
    <row r="92" spans="1:4" hidden="1" x14ac:dyDescent="0.2">
      <c r="A92" s="39"/>
      <c r="B92" s="40"/>
      <c r="C92" s="40"/>
      <c r="D92" s="42"/>
    </row>
    <row r="93" spans="1:4" hidden="1" x14ac:dyDescent="0.2">
      <c r="A93" s="39"/>
      <c r="B93" s="43"/>
      <c r="C93" s="40"/>
      <c r="D93" s="44" t="s">
        <v>82</v>
      </c>
    </row>
    <row r="94" spans="1:4" ht="89.25" hidden="1" x14ac:dyDescent="0.2">
      <c r="A94" s="84" t="s">
        <v>83</v>
      </c>
      <c r="B94" s="45" t="s">
        <v>95</v>
      </c>
      <c r="C94" s="46" t="s">
        <v>103</v>
      </c>
      <c r="D94" s="47">
        <v>52249724.979999997</v>
      </c>
    </row>
    <row r="95" spans="1:4" ht="165" hidden="1" x14ac:dyDescent="0.25">
      <c r="A95" s="84"/>
      <c r="B95" s="60" t="s">
        <v>95</v>
      </c>
      <c r="C95" s="49" t="s">
        <v>104</v>
      </c>
      <c r="D95" s="48">
        <v>391451.07</v>
      </c>
    </row>
    <row r="96" spans="1:4" ht="95.25" hidden="1" customHeight="1" x14ac:dyDescent="0.25">
      <c r="A96" s="84"/>
      <c r="B96" s="50" t="s">
        <v>107</v>
      </c>
      <c r="C96" s="51" t="s">
        <v>108</v>
      </c>
      <c r="D96" s="52">
        <v>538926</v>
      </c>
    </row>
    <row r="97" spans="1:4" hidden="1" x14ac:dyDescent="0.2">
      <c r="A97" s="84"/>
      <c r="B97" s="50"/>
      <c r="C97" s="51"/>
      <c r="D97" s="48"/>
    </row>
    <row r="98" spans="1:4" hidden="1" x14ac:dyDescent="0.2">
      <c r="A98" s="53"/>
      <c r="B98" s="54"/>
      <c r="C98" s="55" t="s">
        <v>84</v>
      </c>
      <c r="D98" s="56">
        <f>SUM(D94:D97)</f>
        <v>53180102.049999997</v>
      </c>
    </row>
    <row r="99" spans="1:4" hidden="1" x14ac:dyDescent="0.2">
      <c r="A99" s="39"/>
      <c r="B99" s="43"/>
      <c r="C99" s="40"/>
      <c r="D99" s="57"/>
    </row>
    <row r="100" spans="1:4" ht="16.5" hidden="1" thickBot="1" x14ac:dyDescent="0.3">
      <c r="A100" s="58"/>
      <c r="B100" s="77" t="s">
        <v>86</v>
      </c>
      <c r="C100" s="77"/>
      <c r="D100" s="59">
        <f>D91-D98</f>
        <v>32080201.600000009</v>
      </c>
    </row>
    <row r="101" spans="1:4" hidden="1" x14ac:dyDescent="0.2"/>
    <row r="102" spans="1:4" hidden="1" x14ac:dyDescent="0.2"/>
    <row r="103" spans="1:4" ht="18" hidden="1" x14ac:dyDescent="0.25">
      <c r="A103" s="78" t="s">
        <v>87</v>
      </c>
      <c r="B103" s="78"/>
      <c r="C103" s="79">
        <f>D98+D86</f>
        <v>356356335.59999996</v>
      </c>
      <c r="D103" s="79"/>
    </row>
    <row r="104" spans="1:4" hidden="1" x14ac:dyDescent="0.2"/>
    <row r="105" spans="1:4" hidden="1" x14ac:dyDescent="0.2"/>
  </sheetData>
  <mergeCells count="20">
    <mergeCell ref="G34:I34"/>
    <mergeCell ref="B100:C100"/>
    <mergeCell ref="A103:B103"/>
    <mergeCell ref="C103:D103"/>
    <mergeCell ref="C68:D68"/>
    <mergeCell ref="C88:D88"/>
    <mergeCell ref="A71:A85"/>
    <mergeCell ref="A94:A97"/>
    <mergeCell ref="B72:B73"/>
    <mergeCell ref="B74:B82"/>
    <mergeCell ref="B2:C2"/>
    <mergeCell ref="H20:I20"/>
    <mergeCell ref="B8:C8"/>
    <mergeCell ref="A15:E15"/>
    <mergeCell ref="A16:E16"/>
    <mergeCell ref="A17:E17"/>
    <mergeCell ref="F20:G20"/>
    <mergeCell ref="A19:A20"/>
    <mergeCell ref="B19:B20"/>
    <mergeCell ref="C19:E19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5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</vt:lpstr>
      <vt:lpstr>источ!Область_печати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Светецкая О.В.</cp:lastModifiedBy>
  <cp:lastPrinted>2025-05-28T13:18:07Z</cp:lastPrinted>
  <dcterms:created xsi:type="dcterms:W3CDTF">1996-10-08T23:32:33Z</dcterms:created>
  <dcterms:modified xsi:type="dcterms:W3CDTF">2025-09-11T11:59:55Z</dcterms:modified>
</cp:coreProperties>
</file>